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45621"/>
</workbook>
</file>

<file path=xl/calcChain.xml><?xml version="1.0" encoding="utf-8"?>
<calcChain xmlns="http://schemas.openxmlformats.org/spreadsheetml/2006/main">
  <c r="N18" i="1" l="1"/>
  <c r="N21" i="1" l="1"/>
  <c r="N20" i="1"/>
  <c r="N19" i="1"/>
  <c r="N17" i="1"/>
  <c r="N16" i="1"/>
  <c r="N15" i="1"/>
  <c r="N14" i="1"/>
  <c r="N13" i="1"/>
  <c r="N12" i="1"/>
  <c r="N11" i="1"/>
  <c r="N10" i="1"/>
  <c r="N9" i="1"/>
  <c r="N8" i="1"/>
</calcChain>
</file>

<file path=xl/sharedStrings.xml><?xml version="1.0" encoding="utf-8"?>
<sst xmlns="http://schemas.openxmlformats.org/spreadsheetml/2006/main" count="224" uniqueCount="126">
  <si>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</si>
  <si>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</si>
  <si>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</si>
  <si>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</si>
  <si>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</si>
  <si>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</si>
  <si>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</si>
  <si>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</si>
  <si>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</si>
  <si>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</si>
  <si>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</si>
  <si>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</si>
  <si>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</si>
  <si>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</si>
  <si>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</si>
  <si>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</si>
  <si>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</si>
  <si>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</si>
  <si>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</si>
  <si>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</si>
  <si>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</si>
  <si>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</si>
  <si>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</si>
  <si>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</si>
  <si>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</si>
  <si>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</si>
  <si>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</si>
  <si>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</si>
  <si>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</si>
  <si>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</si>
  <si>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</si>
  <si>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</si>
  <si>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</si>
  <si>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</si>
  <si>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</si>
  <si>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</si>
  <si>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</si>
  <si>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</si>
  <si>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</si>
  <si>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</si>
  <si>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</si>
  <si>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</si>
  <si>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</si>
  <si>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</si>
  <si>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</si>
  <si>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</si>
  <si>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</si>
  <si>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</si>
  <si>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</si>
  <si>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</si>
  <si>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</si>
  <si>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</si>
  <si>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</si>
  <si>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</si>
  <si>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</si>
  <si>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</si>
  <si>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</si>
  <si>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Porcentaje de actividades de conciliación</t>
  </si>
  <si>
    <t>Porcentaje de asesorías en materia Administrativa y Fiscal</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</si>
  <si>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</si>
  <si>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</si>
  <si>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</si>
  <si>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</si>
  <si>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</si>
  <si>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</si>
  <si>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</si>
  <si>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</si>
  <si>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</si>
  <si>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Eficiencia</t>
  </si>
  <si>
    <t>Calidad</t>
  </si>
  <si>
    <t>Eficacia</t>
  </si>
  <si>
    <t>A través de este indicador se mide el porcentaje de sentencias favorables de los procesos o i mpugnaciones del ejercicio</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</si>
  <si>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</si>
  <si>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</si>
  <si>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</si>
  <si>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</si>
  <si>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</si>
  <si>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</si>
  <si>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(Asesorías en materia administrativa y fiscal atendidas/Asesorías en materia administrativa y fiscal solicitadas)*100</t>
  </si>
  <si>
    <t>(Calificaciones emitidas/Total de usuarios calificadores)</t>
  </si>
  <si>
    <t>(Gestiones realizadas por la coordinación de defensoría de oficio en el periodo t/Gestiones solicitadas a la coordinación de defensoría en el periodo t-1)*100</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</si>
  <si>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</si>
  <si>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</si>
  <si>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</si>
  <si>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</si>
  <si>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</si>
  <si>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</si>
  <si>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</si>
  <si>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</si>
  <si>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</si>
  <si>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</si>
  <si>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</si>
  <si>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</si>
  <si>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</si>
  <si>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</si>
  <si>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</si>
  <si>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(Demandas salientes/Demandas entrantes)*100</t>
  </si>
  <si>
    <t>(Recursos de revisión salientes/Recursos de revisión entrantes)*100</t>
  </si>
  <si>
    <t>(Recursos de reclamación salientes/Recursos de reclamación emtrantes)*100</t>
  </si>
  <si>
    <t>Porcentaje de demandas promovidas ante el Tribunal de Justicia Administrativa por la Unidad de Defensoría de Oficio</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</si>
  <si>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</si>
  <si>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</si>
  <si>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</si>
  <si>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</si>
  <si>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</si>
  <si>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</si>
  <si>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</si>
  <si>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</si>
  <si>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</si>
  <si>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</si>
  <si>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(Sentencias favorables/Demandas interpuestas por la Unidad de Defensoría de Oficio)*100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</si>
  <si>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</si>
  <si>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</si>
  <si>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</si>
  <si>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</si>
  <si>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</si>
  <si>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</si>
  <si>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</si>
  <si>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</si>
  <si>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</si>
  <si>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</si>
  <si>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Porcentaje de sentencias del Tribunal de Justicia Administrativa modificadas o revocadas</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</si>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</sst>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tabSelected="1" topLeftCell="H19" workbookViewId="0">
      <selection activeCell="N21" sqref="N21"/>
    </sheetView>
  </sheetViews>
  <sheetFormatPr baseColWidth="10" defaultColWidth="9.140625" defaultRowHeight="15" x14ac:dyDescent="0.25"/>
  <cols>
    <col min="1" max="1" width="8" bestFit="1" customWidth="1"/>
    <col min="2" max="2" width="25.7109375" customWidth="1"/>
    <col min="3" max="3" width="22.42578125" customWidth="1"/>
    <col min="4" max="4" width="18.5703125" bestFit="1" customWidth="1"/>
    <col min="5" max="5" width="25.28515625" bestFit="1" customWidth="1"/>
    <col min="6" max="6" width="20" customWidth="1"/>
    <col min="7" max="7" width="20.5703125" customWidth="1"/>
    <col min="8" max="8" width="16.140625" customWidth="1"/>
    <col min="9" max="9" width="16.28515625" customWidth="1"/>
    <col min="10" max="10" width="20.85546875" customWidth="1"/>
    <col min="11" max="11" width="10" bestFit="1" customWidth="1"/>
    <col min="12" max="12" width="17.5703125" customWidth="1"/>
    <col min="13" max="13" width="16.140625" customWidth="1"/>
    <col min="14" max="14" width="18.7109375" customWidth="1"/>
    <col min="15" max="15" width="27.5703125" bestFit="1" customWidth="1"/>
    <col min="16" max="16" width="29.85546875" customWidth="1"/>
    <col min="17" max="17" width="28.85546875"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s="2">
        <v>2019</v>
      </c>
      <c r="B8" s="3">
        <v>43556</v>
      </c>
      <c r="C8" s="3">
        <v>43646</v>
      </c>
      <c r="D8" s="4" t="s">
        <v>56</v>
      </c>
      <c r="E8" s="4" t="s">
        <v>57</v>
      </c>
      <c r="F8" s="2" t="s">
        <v>68</v>
      </c>
      <c r="G8" s="4" t="s">
        <v>101</v>
      </c>
      <c r="H8" s="4" t="s">
        <v>108</v>
      </c>
      <c r="I8" s="2" t="s">
        <v>86</v>
      </c>
      <c r="J8" s="2" t="s">
        <v>89</v>
      </c>
      <c r="K8" s="2">
        <v>98.04</v>
      </c>
      <c r="L8" s="4" t="s">
        <v>111</v>
      </c>
      <c r="M8" s="2">
        <v>0</v>
      </c>
      <c r="N8" s="6">
        <f>(10+5)/(10+5)*100</f>
        <v>100</v>
      </c>
      <c r="O8" s="2" t="s">
        <v>54</v>
      </c>
      <c r="P8" s="4" t="s">
        <v>91</v>
      </c>
      <c r="Q8" s="4" t="s">
        <v>94</v>
      </c>
      <c r="R8" s="9">
        <v>43676</v>
      </c>
      <c r="S8" s="3">
        <v>43646</v>
      </c>
      <c r="T8" s="2"/>
    </row>
    <row r="9" spans="1:20" ht="78.75" x14ac:dyDescent="0.25">
      <c r="A9" s="2">
        <v>2019</v>
      </c>
      <c r="B9" s="3">
        <v>43556</v>
      </c>
      <c r="C9" s="3">
        <v>43646</v>
      </c>
      <c r="D9" s="4" t="s">
        <v>56</v>
      </c>
      <c r="E9" s="4" t="s">
        <v>58</v>
      </c>
      <c r="F9" s="2" t="s">
        <v>68</v>
      </c>
      <c r="G9" s="4" t="s">
        <v>102</v>
      </c>
      <c r="H9" s="4" t="s">
        <v>78</v>
      </c>
      <c r="I9" s="2" t="s">
        <v>86</v>
      </c>
      <c r="J9" s="2" t="s">
        <v>89</v>
      </c>
      <c r="K9" s="2">
        <v>100</v>
      </c>
      <c r="L9" s="4" t="s">
        <v>112</v>
      </c>
      <c r="M9" s="2">
        <v>0</v>
      </c>
      <c r="N9" s="5">
        <f>(860+811)/(860+811)*100</f>
        <v>100</v>
      </c>
      <c r="O9" s="2" t="s">
        <v>54</v>
      </c>
      <c r="P9" s="4" t="s">
        <v>91</v>
      </c>
      <c r="Q9" s="4" t="s">
        <v>94</v>
      </c>
      <c r="R9" s="9">
        <v>43676</v>
      </c>
      <c r="S9" s="3">
        <v>43646</v>
      </c>
      <c r="T9" s="2"/>
    </row>
    <row r="10" spans="1:20" ht="78.75" x14ac:dyDescent="0.25">
      <c r="A10" s="2">
        <v>2019</v>
      </c>
      <c r="B10" s="3">
        <v>43556</v>
      </c>
      <c r="C10" s="3">
        <v>43646</v>
      </c>
      <c r="D10" s="4" t="s">
        <v>56</v>
      </c>
      <c r="E10" s="4" t="s">
        <v>99</v>
      </c>
      <c r="F10" s="2" t="s">
        <v>68</v>
      </c>
      <c r="G10" s="4" t="s">
        <v>103</v>
      </c>
      <c r="H10" s="4" t="s">
        <v>109</v>
      </c>
      <c r="I10" s="2" t="s">
        <v>86</v>
      </c>
      <c r="J10" s="2" t="s">
        <v>89</v>
      </c>
      <c r="K10" s="2">
        <v>40.79</v>
      </c>
      <c r="L10" s="4" t="s">
        <v>113</v>
      </c>
      <c r="M10" s="2">
        <v>0</v>
      </c>
      <c r="N10" s="7">
        <f>(353+347)/(797+866)*100</f>
        <v>42.092603728202043</v>
      </c>
      <c r="O10" s="2" t="s">
        <v>54</v>
      </c>
      <c r="P10" s="4" t="s">
        <v>91</v>
      </c>
      <c r="Q10" s="4" t="s">
        <v>94</v>
      </c>
      <c r="R10" s="9">
        <v>43676</v>
      </c>
      <c r="S10" s="3">
        <v>43646</v>
      </c>
      <c r="T10" s="2"/>
    </row>
    <row r="11" spans="1:20" ht="78.75" x14ac:dyDescent="0.25">
      <c r="A11" s="2">
        <v>2019</v>
      </c>
      <c r="B11" s="3">
        <v>43556</v>
      </c>
      <c r="C11" s="3">
        <v>43646</v>
      </c>
      <c r="D11" s="4" t="s">
        <v>56</v>
      </c>
      <c r="E11" s="4" t="s">
        <v>59</v>
      </c>
      <c r="F11" s="2" t="s">
        <v>68</v>
      </c>
      <c r="G11" s="4" t="s">
        <v>71</v>
      </c>
      <c r="H11" s="4" t="s">
        <v>110</v>
      </c>
      <c r="I11" s="2" t="s">
        <v>86</v>
      </c>
      <c r="J11" s="2" t="s">
        <v>89</v>
      </c>
      <c r="K11" s="2">
        <v>81.48</v>
      </c>
      <c r="L11" s="4" t="s">
        <v>114</v>
      </c>
      <c r="M11" s="2">
        <v>0</v>
      </c>
      <c r="N11" s="7">
        <f>(216+247)/(353+347)*100</f>
        <v>66.142857142857153</v>
      </c>
      <c r="O11" s="2" t="s">
        <v>54</v>
      </c>
      <c r="P11" s="4" t="s">
        <v>91</v>
      </c>
      <c r="Q11" s="4" t="s">
        <v>94</v>
      </c>
      <c r="R11" s="9">
        <v>43676</v>
      </c>
      <c r="S11" s="3">
        <v>43646</v>
      </c>
      <c r="T11" s="2"/>
    </row>
    <row r="12" spans="1:20" ht="78.75" x14ac:dyDescent="0.25">
      <c r="A12" s="2">
        <v>2019</v>
      </c>
      <c r="B12" s="3">
        <v>43556</v>
      </c>
      <c r="C12" s="3">
        <v>43646</v>
      </c>
      <c r="D12" s="4" t="s">
        <v>56</v>
      </c>
      <c r="E12" s="4" t="s">
        <v>60</v>
      </c>
      <c r="F12" s="2" t="s">
        <v>69</v>
      </c>
      <c r="G12" s="4" t="s">
        <v>72</v>
      </c>
      <c r="H12" s="4" t="s">
        <v>79</v>
      </c>
      <c r="I12" s="2" t="s">
        <v>87</v>
      </c>
      <c r="J12" s="2" t="s">
        <v>90</v>
      </c>
      <c r="K12" s="2">
        <v>4.8499999999999996</v>
      </c>
      <c r="L12" s="4" t="s">
        <v>115</v>
      </c>
      <c r="M12" s="2">
        <v>0</v>
      </c>
      <c r="N12" s="7">
        <f>(6148+29287)/(1238+5891)</f>
        <v>4.9705428531350817</v>
      </c>
      <c r="O12" s="2" t="s">
        <v>54</v>
      </c>
      <c r="P12" s="2" t="s">
        <v>92</v>
      </c>
      <c r="Q12" s="4" t="s">
        <v>94</v>
      </c>
      <c r="R12" s="9">
        <v>43676</v>
      </c>
      <c r="S12" s="3">
        <v>43646</v>
      </c>
      <c r="T12" s="2"/>
    </row>
    <row r="13" spans="1:20" ht="112.5" x14ac:dyDescent="0.25">
      <c r="A13" s="2">
        <v>2019</v>
      </c>
      <c r="B13" s="3">
        <v>43556</v>
      </c>
      <c r="C13" s="3">
        <v>43646</v>
      </c>
      <c r="D13" s="4" t="s">
        <v>56</v>
      </c>
      <c r="E13" s="4" t="s">
        <v>100</v>
      </c>
      <c r="F13" s="2" t="s">
        <v>68</v>
      </c>
      <c r="G13" s="4" t="s">
        <v>104</v>
      </c>
      <c r="H13" s="4" t="s">
        <v>80</v>
      </c>
      <c r="I13" s="2" t="s">
        <v>86</v>
      </c>
      <c r="J13" s="2" t="s">
        <v>89</v>
      </c>
      <c r="K13" s="2">
        <v>103</v>
      </c>
      <c r="L13" s="4" t="s">
        <v>116</v>
      </c>
      <c r="M13" s="2">
        <v>0</v>
      </c>
      <c r="N13" s="7">
        <f>(83+69)/(280)*100</f>
        <v>54.285714285714285</v>
      </c>
      <c r="O13" s="2" t="s">
        <v>54</v>
      </c>
      <c r="P13" s="4" t="s">
        <v>91</v>
      </c>
      <c r="Q13" s="4" t="s">
        <v>94</v>
      </c>
      <c r="R13" s="9">
        <v>43676</v>
      </c>
      <c r="S13" s="3">
        <v>43646</v>
      </c>
      <c r="T13" s="2"/>
    </row>
    <row r="14" spans="1:20" ht="112.5" x14ac:dyDescent="0.25">
      <c r="A14" s="2">
        <v>2019</v>
      </c>
      <c r="B14" s="3">
        <v>43556</v>
      </c>
      <c r="C14" s="3">
        <v>43646</v>
      </c>
      <c r="D14" s="4" t="s">
        <v>56</v>
      </c>
      <c r="E14" s="4" t="s">
        <v>61</v>
      </c>
      <c r="F14" s="2" t="s">
        <v>68</v>
      </c>
      <c r="G14" s="4" t="s">
        <v>73</v>
      </c>
      <c r="H14" s="4" t="s">
        <v>81</v>
      </c>
      <c r="I14" s="2" t="s">
        <v>86</v>
      </c>
      <c r="J14" s="2" t="s">
        <v>90</v>
      </c>
      <c r="K14" s="2">
        <v>99.71</v>
      </c>
      <c r="L14" s="4" t="s">
        <v>117</v>
      </c>
      <c r="M14" s="2">
        <v>0</v>
      </c>
      <c r="N14" s="5">
        <f>(189+178)/(189+178)*100</f>
        <v>100</v>
      </c>
      <c r="O14" s="2" t="s">
        <v>54</v>
      </c>
      <c r="P14" s="4" t="s">
        <v>93</v>
      </c>
      <c r="Q14" s="4" t="s">
        <v>95</v>
      </c>
      <c r="R14" s="9">
        <v>43676</v>
      </c>
      <c r="S14" s="3">
        <v>43646</v>
      </c>
      <c r="T14" s="2"/>
    </row>
    <row r="15" spans="1:20" ht="78.75" x14ac:dyDescent="0.25">
      <c r="A15" s="2">
        <v>2019</v>
      </c>
      <c r="B15" s="3">
        <v>43556</v>
      </c>
      <c r="C15" s="3">
        <v>43646</v>
      </c>
      <c r="D15" s="4" t="s">
        <v>56</v>
      </c>
      <c r="E15" s="4" t="s">
        <v>62</v>
      </c>
      <c r="F15" s="2" t="s">
        <v>68</v>
      </c>
      <c r="G15" s="4" t="s">
        <v>74</v>
      </c>
      <c r="H15" s="4" t="s">
        <v>82</v>
      </c>
      <c r="I15" s="2" t="s">
        <v>88</v>
      </c>
      <c r="J15" s="2" t="s">
        <v>90</v>
      </c>
      <c r="K15" s="2">
        <v>16</v>
      </c>
      <c r="L15" s="4" t="s">
        <v>118</v>
      </c>
      <c r="M15" s="2">
        <v>0</v>
      </c>
      <c r="N15" s="8">
        <f>(16955+12134)/(2020+1282)</f>
        <v>8.8095093882495465</v>
      </c>
      <c r="O15" s="2" t="s">
        <v>55</v>
      </c>
      <c r="P15" s="4" t="s">
        <v>93</v>
      </c>
      <c r="Q15" s="4" t="s">
        <v>95</v>
      </c>
      <c r="R15" s="9">
        <v>43676</v>
      </c>
      <c r="S15" s="3">
        <v>43646</v>
      </c>
      <c r="T15" s="2"/>
    </row>
    <row r="16" spans="1:20" ht="135" x14ac:dyDescent="0.25">
      <c r="A16" s="2">
        <v>2019</v>
      </c>
      <c r="B16" s="3">
        <v>43556</v>
      </c>
      <c r="C16" s="3">
        <v>43646</v>
      </c>
      <c r="D16" s="4" t="s">
        <v>56</v>
      </c>
      <c r="E16" s="4" t="s">
        <v>63</v>
      </c>
      <c r="F16" s="2" t="s">
        <v>68</v>
      </c>
      <c r="G16" s="4" t="s">
        <v>105</v>
      </c>
      <c r="H16" s="4" t="s">
        <v>83</v>
      </c>
      <c r="I16" s="2" t="s">
        <v>88</v>
      </c>
      <c r="J16" s="2" t="s">
        <v>90</v>
      </c>
      <c r="K16" s="2">
        <v>59</v>
      </c>
      <c r="L16" s="4" t="s">
        <v>119</v>
      </c>
      <c r="M16" s="2">
        <v>0</v>
      </c>
      <c r="N16" s="5">
        <f>(30+77)/(1+4)</f>
        <v>21.4</v>
      </c>
      <c r="O16" s="2" t="s">
        <v>55</v>
      </c>
      <c r="P16" s="4" t="s">
        <v>93</v>
      </c>
      <c r="Q16" s="4" t="s">
        <v>95</v>
      </c>
      <c r="R16" s="9">
        <v>43676</v>
      </c>
      <c r="S16" s="3">
        <v>43646</v>
      </c>
      <c r="T16" s="2"/>
    </row>
    <row r="17" spans="1:20" ht="225" x14ac:dyDescent="0.25">
      <c r="A17" s="2">
        <v>2019</v>
      </c>
      <c r="B17" s="3">
        <v>43556</v>
      </c>
      <c r="C17" s="3">
        <v>43646</v>
      </c>
      <c r="D17" s="4" t="s">
        <v>56</v>
      </c>
      <c r="E17" s="4" t="s">
        <v>64</v>
      </c>
      <c r="F17" s="2" t="s">
        <v>68</v>
      </c>
      <c r="G17" s="4" t="s">
        <v>106</v>
      </c>
      <c r="H17" s="4" t="s">
        <v>84</v>
      </c>
      <c r="I17" s="2" t="s">
        <v>86</v>
      </c>
      <c r="J17" s="2" t="s">
        <v>89</v>
      </c>
      <c r="K17" s="2">
        <v>0</v>
      </c>
      <c r="L17" s="4" t="s">
        <v>120</v>
      </c>
      <c r="M17" s="2">
        <v>0</v>
      </c>
      <c r="N17" s="5">
        <f>(0+0)/(714+848)</f>
        <v>0</v>
      </c>
      <c r="O17" s="2" t="s">
        <v>55</v>
      </c>
      <c r="P17" s="4" t="s">
        <v>93</v>
      </c>
      <c r="Q17" s="4" t="s">
        <v>95</v>
      </c>
      <c r="R17" s="9">
        <v>43676</v>
      </c>
      <c r="S17" s="3">
        <v>43646</v>
      </c>
      <c r="T17" s="2"/>
    </row>
    <row r="18" spans="1:20" ht="213.75" x14ac:dyDescent="0.25">
      <c r="A18" s="2">
        <v>2019</v>
      </c>
      <c r="B18" s="3">
        <v>43556</v>
      </c>
      <c r="C18" s="3">
        <v>43646</v>
      </c>
      <c r="D18" s="4" t="s">
        <v>56</v>
      </c>
      <c r="E18" s="4" t="s">
        <v>121</v>
      </c>
      <c r="F18" s="2" t="s">
        <v>70</v>
      </c>
      <c r="G18" s="4" t="s">
        <v>107</v>
      </c>
      <c r="H18" s="4" t="s">
        <v>85</v>
      </c>
      <c r="I18" s="2" t="s">
        <v>86</v>
      </c>
      <c r="J18" s="2" t="s">
        <v>89</v>
      </c>
      <c r="K18" s="2">
        <v>0.63</v>
      </c>
      <c r="L18" s="4" t="s">
        <v>122</v>
      </c>
      <c r="M18" s="2">
        <v>0</v>
      </c>
      <c r="N18" s="7">
        <f>(42+41)/(734+848)*100</f>
        <v>5.2465233881163087</v>
      </c>
      <c r="O18" s="2" t="s">
        <v>55</v>
      </c>
      <c r="P18" s="4" t="s">
        <v>93</v>
      </c>
      <c r="Q18" s="4" t="s">
        <v>95</v>
      </c>
      <c r="R18" s="9">
        <v>43676</v>
      </c>
      <c r="S18" s="3">
        <v>43646</v>
      </c>
      <c r="T18" s="2"/>
    </row>
    <row r="19" spans="1:20" ht="78.75" x14ac:dyDescent="0.25">
      <c r="A19" s="2">
        <v>2019</v>
      </c>
      <c r="B19" s="3">
        <v>43556</v>
      </c>
      <c r="C19" s="3">
        <v>43646</v>
      </c>
      <c r="D19" s="4" t="s">
        <v>56</v>
      </c>
      <c r="E19" s="2" t="s">
        <v>65</v>
      </c>
      <c r="F19" s="2" t="s">
        <v>70</v>
      </c>
      <c r="G19" s="4" t="s">
        <v>75</v>
      </c>
      <c r="H19" s="4" t="s">
        <v>96</v>
      </c>
      <c r="I19" s="2" t="s">
        <v>86</v>
      </c>
      <c r="J19" s="2" t="s">
        <v>89</v>
      </c>
      <c r="K19" s="2">
        <v>85.67</v>
      </c>
      <c r="L19" s="4" t="s">
        <v>123</v>
      </c>
      <c r="M19" s="2">
        <v>0</v>
      </c>
      <c r="N19" s="7">
        <f>(592+629)/(708+645)*100</f>
        <v>90.243902439024396</v>
      </c>
      <c r="O19" s="2" t="s">
        <v>54</v>
      </c>
      <c r="P19" s="4" t="s">
        <v>93</v>
      </c>
      <c r="Q19" s="4" t="s">
        <v>95</v>
      </c>
      <c r="R19" s="9">
        <v>43676</v>
      </c>
      <c r="S19" s="3">
        <v>43646</v>
      </c>
      <c r="T19" s="2"/>
    </row>
    <row r="20" spans="1:20" ht="78.75" x14ac:dyDescent="0.25">
      <c r="A20" s="2">
        <v>2019</v>
      </c>
      <c r="B20" s="3">
        <v>43556</v>
      </c>
      <c r="C20" s="3">
        <v>43646</v>
      </c>
      <c r="D20" s="4" t="s">
        <v>56</v>
      </c>
      <c r="E20" s="4" t="s">
        <v>66</v>
      </c>
      <c r="F20" s="2" t="s">
        <v>70</v>
      </c>
      <c r="G20" s="4" t="s">
        <v>76</v>
      </c>
      <c r="H20" s="4" t="s">
        <v>97</v>
      </c>
      <c r="I20" s="2" t="s">
        <v>86</v>
      </c>
      <c r="J20" s="2" t="s">
        <v>89</v>
      </c>
      <c r="K20" s="2">
        <v>80.63</v>
      </c>
      <c r="L20" s="4" t="s">
        <v>124</v>
      </c>
      <c r="M20" s="2">
        <v>0</v>
      </c>
      <c r="N20" s="7">
        <f>(50+108)/(83+212)*100</f>
        <v>53.559322033898304</v>
      </c>
      <c r="O20" s="2" t="s">
        <v>54</v>
      </c>
      <c r="P20" s="4" t="s">
        <v>93</v>
      </c>
      <c r="Q20" s="4" t="s">
        <v>95</v>
      </c>
      <c r="R20" s="9">
        <v>43676</v>
      </c>
      <c r="S20" s="3">
        <v>43646</v>
      </c>
      <c r="T20" s="2"/>
    </row>
    <row r="21" spans="1:20" ht="78.75" x14ac:dyDescent="0.25">
      <c r="A21" s="2">
        <v>2019</v>
      </c>
      <c r="B21" s="3">
        <v>43556</v>
      </c>
      <c r="C21" s="3">
        <v>43646</v>
      </c>
      <c r="D21" s="4" t="s">
        <v>56</v>
      </c>
      <c r="E21" s="4" t="s">
        <v>67</v>
      </c>
      <c r="F21" s="2" t="s">
        <v>70</v>
      </c>
      <c r="G21" s="4" t="s">
        <v>77</v>
      </c>
      <c r="H21" s="4" t="s">
        <v>98</v>
      </c>
      <c r="I21" s="2" t="s">
        <v>86</v>
      </c>
      <c r="J21" s="2" t="s">
        <v>89</v>
      </c>
      <c r="K21" s="2">
        <v>104.42</v>
      </c>
      <c r="L21" s="4" t="s">
        <v>125</v>
      </c>
      <c r="M21" s="2">
        <v>0</v>
      </c>
      <c r="N21" s="7">
        <f>(284+211)/(172+200)*100</f>
        <v>133.06451612903226</v>
      </c>
      <c r="O21" s="2" t="s">
        <v>54</v>
      </c>
      <c r="P21" s="4" t="s">
        <v>93</v>
      </c>
      <c r="Q21" s="4" t="s">
        <v>95</v>
      </c>
      <c r="R21" s="9">
        <v>43676</v>
      </c>
      <c r="S21" s="3">
        <v>43646</v>
      </c>
      <c r="T21" s="2"/>
    </row>
  </sheetData>
  <mergeCells count="7">
    <mergeCell ref="A6:T6"/>
    <mergeCell ref="A2:C2"/>
    <mergeCell ref="D2:F2"/>
    <mergeCell ref="G2:I2"/>
    <mergeCell ref="A3:C3"/>
    <mergeCell ref="D3:F3"/>
    <mergeCell ref="G3:I3"/>
  </mergeCells>
  <dataValidations count="2">
    <dataValidation type="list" allowBlank="1" showErrorMessage="1" sqref="O22:O197">
      <formula1>Hidden_114</formula1>
    </dataValidation>
    <dataValidation type="list" allowBlank="1" showErrorMessage="1" sqref="O8:O21">
      <formula1>Hidden_113</formula1>
    </dataValidation>
  </dataValidations>
  <pageMargins left="0.70866141732283472" right="0.70866141732283472" top="0.74803149606299213" bottom="0.74803149606299213"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2019-07-16T15:07:47Z</cp:lastPrinted>
  <dcterms:created xsi:type="dcterms:W3CDTF">2018-11-08T22:14:35Z</dcterms:created>
  <dcterms:modified xsi:type="dcterms:W3CDTF">2019-07-16T15:08:01Z</dcterms:modified>
</cp:coreProperties>
</file>